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9 месяцев" sheetId="1" r:id="rId1"/>
  </sheets>
  <definedNames>
    <definedName name="_xlnm.Print_Titles" localSheetId="0">'9 месяцев'!$4:$6</definedName>
  </definedNames>
  <calcPr fullCalcOnLoad="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<sst xmlns="http://schemas.openxmlformats.org/spreadsheetml/2006/main" count="104" uniqueCount="90">
  <si>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</si>
  <si>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</si>
  <si>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</si>
  <si>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</si>
  <si>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</si>
  <si>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</si>
  <si>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</si>
  <si>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</si>
  <si>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</si>
  <si>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</si>
  <si>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</si>
  <si>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</si>
  <si>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</si>
  <si>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</si>
  <si>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</si>
  <si>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</si>
  <si>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</si>
  <si>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</si>
  <si>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</si>
  <si>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</si>
  <si>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</si>
  <si>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</si>
  <si>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</si>
  <si>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</si>
  <si>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</si>
  <si>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</si>
  <si>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</si>
  <si>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</si>
  <si>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</si>
  <si>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</si>
  <si>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</si>
  <si>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</si>
  <si>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</si>
  <si>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</si>
  <si>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</si>
  <si>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</si>
  <si>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</si>
  <si>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</si>
  <si>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</si>
  <si>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</si>
  <si>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</si>
  <si>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</si>
  <si>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</si>
  <si>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</si>
  <si>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</si>
  <si>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</si>
  <si>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</si>
  <si>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</si>
  <si>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</si>
  <si>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</si>
  <si>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</si>
  <si>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</si>
  <si>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</si>
  <si>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</si>
  <si>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</si>
  <si>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</si>
  <si>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</si>
  <si>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</si>
  <si>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</si>
  <si>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</si>
  <si>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</si>
  <si>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</si>
  <si>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</si>
  <si>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</si>
  <si>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</si>
  <si>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</si>
  <si>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</si>
  <si>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</si>
  <si>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</si>
  <si>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</si>
  <si>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</si>
  <si>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</si>
  <si>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</si>
  <si>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</si>
  <si>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</si>
  <si>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</si>
  <si>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</si>
  <si>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</si>
  <si>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</si>
  <si>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</si>
  <si>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</si>
  <si>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</si>
  <si>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</si>
  <si>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</si>
  <si>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</si>
  <si>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</si>
  <si>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2021/2020, %</t>
  </si>
  <si>
    <t>Сведения об исполнении консолидированного бюджета Нижневартовского района за 9 месяцев 2021 года по расходам в разрезе разделов и подразделов классификации расходов бюджета в сравнении с соответствующим периодом 2020 года</t>
  </si>
  <si>
    <t>Исполнено, всего (без межбюджетных трансфертов) за 9 месяцев 2020 года, тыс. рублей</t>
  </si>
  <si>
    <t>Исполнено, всего (без межбюджетных трансфертов) за 9 месяцев 2021 года, тыс. рублей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</si>
</sst>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6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2"/>
      <color indexed="36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 CYR"/>
      <family val="1"/>
    </font>
    <font>
      <b/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7030A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185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>
      <alignment/>
      <protection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5" fontId="8" fillId="33" borderId="10" xfId="81" applyNumberFormat="1" applyFont="1" applyFill="1" applyBorder="1">
      <alignment/>
      <protection/>
    </xf>
    <xf numFmtId="185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185" fontId="8" fillId="34" borderId="10" xfId="81" applyNumberFormat="1" applyFont="1" applyFill="1" applyBorder="1" applyAlignment="1">
      <alignment vertical="center"/>
      <protection/>
    </xf>
    <xf numFmtId="186" fontId="53" fillId="0" borderId="10" xfId="81" applyNumberFormat="1" applyFont="1" applyFill="1" applyBorder="1" applyAlignment="1" applyProtection="1">
      <alignment/>
      <protection hidden="1"/>
    </xf>
    <xf numFmtId="186" fontId="54" fillId="0" borderId="10" xfId="81" applyNumberFormat="1" applyFont="1" applyFill="1" applyBorder="1" applyAlignment="1" applyProtection="1">
      <alignment/>
      <protection hidden="1"/>
    </xf>
    <xf numFmtId="186" fontId="54" fillId="0" borderId="10" xfId="81" applyNumberFormat="1" applyFont="1" applyFill="1" applyBorder="1">
      <alignment/>
      <protection/>
    </xf>
    <xf numFmtId="186" fontId="53" fillId="0" borderId="10" xfId="81" applyNumberFormat="1" applyFont="1" applyFill="1" applyBorder="1">
      <alignment/>
      <protection/>
    </xf>
    <xf numFmtId="186" fontId="55" fillId="0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81" applyNumberFormat="1" applyFont="1" applyFill="1" applyAlignment="1" applyProtection="1">
      <alignment horizontal="center" vertical="center" wrapText="1"/>
      <protection hidden="1"/>
    </xf>
    <xf numFmtId="186" fontId="9" fillId="0" borderId="10" xfId="81" applyNumberFormat="1" applyFont="1" applyFill="1" applyBorder="1">
      <alignment/>
      <protection/>
    </xf>
    <xf numFmtId="186" fontId="9" fillId="0" borderId="10" xfId="81" applyNumberFormat="1" applyFont="1" applyFill="1" applyBorder="1" applyAlignment="1" applyProtection="1">
      <alignment wrapText="1"/>
      <protection hidden="1"/>
    </xf>
    <xf numFmtId="186" fontId="5" fillId="33" borderId="10" xfId="81" applyNumberFormat="1" applyFont="1" applyFill="1" applyBorder="1">
      <alignment/>
      <protection/>
    </xf>
    <xf numFmtId="186" fontId="5" fillId="0" borderId="10" xfId="81" applyNumberFormat="1" applyFont="1" applyFill="1" applyBorder="1">
      <alignment/>
      <protection/>
    </xf>
    <xf numFmtId="186" fontId="8" fillId="0" borderId="10" xfId="81" applyNumberFormat="1" applyFont="1" applyFill="1" applyBorder="1" applyAlignment="1" applyProtection="1">
      <alignment wrapText="1"/>
      <protection hidden="1"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5" fillId="0" borderId="10" xfId="81" applyNumberFormat="1" applyFont="1" applyBorder="1">
      <alignment/>
      <protection/>
    </xf>
    <xf numFmtId="186" fontId="56" fillId="0" borderId="10" xfId="81" applyNumberFormat="1" applyFont="1" applyFill="1" applyBorder="1" applyAlignment="1" applyProtection="1">
      <alignment/>
      <protection hidden="1"/>
    </xf>
    <xf numFmtId="186" fontId="57" fillId="0" borderId="10" xfId="81" applyNumberFormat="1" applyFont="1" applyFill="1" applyBorder="1" applyAlignment="1" applyProtection="1">
      <alignment/>
      <protection hidden="1"/>
    </xf>
    <xf numFmtId="186" fontId="58" fillId="0" borderId="10" xfId="81" applyNumberFormat="1" applyFont="1" applyFill="1" applyBorder="1" applyAlignment="1" applyProtection="1">
      <alignment/>
      <protection hidden="1"/>
    </xf>
    <xf numFmtId="186" fontId="58" fillId="33" borderId="10" xfId="81" applyNumberFormat="1" applyFont="1" applyFill="1" applyBorder="1" applyAlignment="1" applyProtection="1">
      <alignment/>
      <protection hidden="1"/>
    </xf>
    <xf numFmtId="186" fontId="58" fillId="0" borderId="10" xfId="81" applyNumberFormat="1" applyFont="1" applyFill="1" applyBorder="1">
      <alignment/>
      <protection/>
    </xf>
    <xf numFmtId="186" fontId="59" fillId="33" borderId="10" xfId="81" applyNumberFormat="1" applyFont="1" applyFill="1" applyBorder="1">
      <alignment/>
      <protection/>
    </xf>
    <xf numFmtId="186" fontId="58" fillId="33" borderId="10" xfId="81" applyNumberFormat="1" applyFont="1" applyFill="1" applyBorder="1">
      <alignment/>
      <protection/>
    </xf>
    <xf numFmtId="186" fontId="59" fillId="0" borderId="10" xfId="81" applyNumberFormat="1" applyFont="1" applyBorder="1">
      <alignment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90" zoomScaleNormal="90" zoomScaleSheetLayoutView="100" zoomScalePageLayoutView="0" workbookViewId="0" topLeftCell="A1">
      <pane xSplit="3" ySplit="5" topLeftCell="D8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95" sqref="I95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23" customWidth="1"/>
    <col min="12" max="12" width="12.875" style="1" customWidth="1"/>
    <col min="13" max="16384" width="9.375" style="1" customWidth="1"/>
  </cols>
  <sheetData>
    <row r="2" spans="1:12" s="2" customFormat="1" ht="48" customHeight="1">
      <c r="A2" s="47" t="s">
        <v>87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4" s="2" customFormat="1" ht="15.75" customHeight="1">
      <c r="A3" s="3"/>
      <c r="B3" s="3"/>
      <c r="C3" s="3"/>
      <c r="D3" s="3"/>
    </row>
    <row r="4" spans="1:12" ht="60" customHeight="1">
      <c r="A4" s="45" t="s">
        <v>0</v>
      </c>
      <c r="B4" s="46" t="s">
        <v>1</v>
      </c>
      <c r="C4" s="46" t="s">
        <v>2</v>
      </c>
      <c r="D4" s="44" t="s">
        <v>88</v>
      </c>
      <c r="E4" s="44" t="s">
        <v>62</v>
      </c>
      <c r="F4" s="44"/>
      <c r="G4" s="44" t="s">
        <v>89</v>
      </c>
      <c r="H4" s="44" t="s">
        <v>62</v>
      </c>
      <c r="I4" s="44"/>
      <c r="J4" s="44" t="s">
        <v>86</v>
      </c>
      <c r="K4" s="44"/>
      <c r="L4" s="44"/>
    </row>
    <row r="5" spans="1:12" ht="51" customHeight="1">
      <c r="A5" s="45"/>
      <c r="B5" s="46"/>
      <c r="C5" s="46"/>
      <c r="D5" s="44"/>
      <c r="E5" s="5" t="s">
        <v>63</v>
      </c>
      <c r="F5" s="6" t="s">
        <v>64</v>
      </c>
      <c r="G5" s="44"/>
      <c r="H5" s="5" t="s">
        <v>63</v>
      </c>
      <c r="I5" s="6" t="s">
        <v>64</v>
      </c>
      <c r="J5" s="29" t="s">
        <v>77</v>
      </c>
      <c r="K5" s="25" t="s">
        <v>63</v>
      </c>
      <c r="L5" s="29" t="s">
        <v>64</v>
      </c>
    </row>
    <row r="6" spans="1:12" ht="17.25" customHeight="1">
      <c r="A6" s="30">
        <v>1</v>
      </c>
      <c r="B6" s="7">
        <v>2</v>
      </c>
      <c r="C6" s="7">
        <v>3</v>
      </c>
      <c r="D6" s="8">
        <v>7</v>
      </c>
      <c r="E6" s="8">
        <v>8</v>
      </c>
      <c r="F6" s="8">
        <v>9</v>
      </c>
      <c r="G6" s="8">
        <v>7</v>
      </c>
      <c r="H6" s="8">
        <v>8</v>
      </c>
      <c r="I6" s="8">
        <v>9</v>
      </c>
      <c r="J6" s="8">
        <v>10</v>
      </c>
      <c r="K6" s="26">
        <v>11</v>
      </c>
      <c r="L6" s="8">
        <v>12</v>
      </c>
    </row>
    <row r="7" spans="1:12" s="12" customFormat="1" ht="18" customHeight="1">
      <c r="A7" s="31" t="s">
        <v>4</v>
      </c>
      <c r="B7" s="9">
        <v>1</v>
      </c>
      <c r="C7" s="9" t="s">
        <v>3</v>
      </c>
      <c r="D7" s="10">
        <f aca="true" t="shared" si="0" ref="D7:I7">D8+D9+D10+D11+D12+D13+D14+D15+D16+D17+D18</f>
        <v>640430.978</v>
      </c>
      <c r="E7" s="10">
        <f t="shared" si="0"/>
        <v>474376.94299999997</v>
      </c>
      <c r="F7" s="10">
        <f t="shared" si="0"/>
        <v>175831.593</v>
      </c>
      <c r="G7" s="10">
        <f t="shared" si="0"/>
        <v>684188.8500000001</v>
      </c>
      <c r="H7" s="10">
        <f t="shared" si="0"/>
        <v>500528.70200000005</v>
      </c>
      <c r="I7" s="10">
        <f t="shared" si="0"/>
        <v>195418.548</v>
      </c>
      <c r="J7" s="10">
        <f>G7/D7*100</f>
        <v>106.83256642841535</v>
      </c>
      <c r="K7" s="27">
        <f>H7/E7*100</f>
        <v>105.51286469249837</v>
      </c>
      <c r="L7" s="11">
        <f aca="true" t="shared" si="1" ref="J7:L9">I7/F7*100</f>
        <v>111.1396107296827</v>
      </c>
    </row>
    <row r="8" spans="1:12" ht="63">
      <c r="A8" s="32" t="s">
        <v>5</v>
      </c>
      <c r="B8" s="13">
        <v>1</v>
      </c>
      <c r="C8" s="13">
        <v>2</v>
      </c>
      <c r="D8" s="14">
        <f>E8+F8</f>
        <v>35170.134</v>
      </c>
      <c r="E8" s="14">
        <v>20749.509</v>
      </c>
      <c r="F8" s="48">
        <v>14420.625</v>
      </c>
      <c r="G8" s="14">
        <f>H8+I8</f>
        <v>44665.19</v>
      </c>
      <c r="H8" s="14">
        <v>29200.455</v>
      </c>
      <c r="I8" s="48">
        <v>15464.735</v>
      </c>
      <c r="J8" s="14">
        <f t="shared" si="1"/>
        <v>126.99749736523609</v>
      </c>
      <c r="K8" s="28">
        <f t="shared" si="1"/>
        <v>140.7284143446479</v>
      </c>
      <c r="L8" s="15">
        <f t="shared" si="1"/>
        <v>107.24039353356739</v>
      </c>
    </row>
    <row r="9" spans="1:12" ht="78.75">
      <c r="A9" s="32" t="s">
        <v>6</v>
      </c>
      <c r="B9" s="13">
        <v>1</v>
      </c>
      <c r="C9" s="13">
        <v>3</v>
      </c>
      <c r="D9" s="14">
        <f aca="true" t="shared" si="2" ref="D9:D17">E9+F9</f>
        <v>1598.768</v>
      </c>
      <c r="E9" s="14"/>
      <c r="F9" s="48">
        <v>1598.768</v>
      </c>
      <c r="G9" s="14">
        <f aca="true" t="shared" si="3" ref="G9:G18">H9+I9</f>
        <v>1661.178</v>
      </c>
      <c r="H9" s="14">
        <v>0</v>
      </c>
      <c r="I9" s="48">
        <v>1661.178</v>
      </c>
      <c r="J9" s="14">
        <f aca="true" t="shared" si="4" ref="J9:J18">G9/D9*100</f>
        <v>103.9036307957127</v>
      </c>
      <c r="K9" s="28" t="e">
        <f t="shared" si="1"/>
        <v>#DIV/0!</v>
      </c>
      <c r="L9" s="15">
        <f aca="true" t="shared" si="5" ref="L9:L18">I9/F9*100</f>
        <v>103.9036307957127</v>
      </c>
    </row>
    <row r="10" spans="1:12" ht="84" customHeight="1">
      <c r="A10" s="32" t="s">
        <v>7</v>
      </c>
      <c r="B10" s="13">
        <v>1</v>
      </c>
      <c r="C10" s="13">
        <v>4</v>
      </c>
      <c r="D10" s="14">
        <v>338585.305</v>
      </c>
      <c r="E10" s="14">
        <v>284130.87</v>
      </c>
      <c r="F10" s="48">
        <v>63273.835</v>
      </c>
      <c r="G10" s="14">
        <v>392888.687</v>
      </c>
      <c r="H10" s="14">
        <v>337431.717</v>
      </c>
      <c r="I10" s="48">
        <v>67215.37</v>
      </c>
      <c r="J10" s="14">
        <f t="shared" si="4"/>
        <v>116.0383162523843</v>
      </c>
      <c r="K10" s="28">
        <f aca="true" t="shared" si="6" ref="K10:K18">H10/E10*100</f>
        <v>118.75925942154754</v>
      </c>
      <c r="L10" s="15">
        <f t="shared" si="5"/>
        <v>106.22932844200135</v>
      </c>
    </row>
    <row r="11" spans="1:12" ht="27.75" customHeight="1">
      <c r="A11" s="32" t="s">
        <v>8</v>
      </c>
      <c r="B11" s="13">
        <v>1</v>
      </c>
      <c r="C11" s="13">
        <v>5</v>
      </c>
      <c r="D11" s="14">
        <f>E11+F11</f>
        <v>4.569</v>
      </c>
      <c r="E11" s="14">
        <v>4.569</v>
      </c>
      <c r="F11" s="48"/>
      <c r="G11" s="14">
        <f>H11+I11</f>
        <v>0.493</v>
      </c>
      <c r="H11" s="14">
        <v>0.493</v>
      </c>
      <c r="I11" s="48"/>
      <c r="J11" s="14"/>
      <c r="K11" s="28"/>
      <c r="L11" s="15"/>
    </row>
    <row r="12" spans="1:12" ht="63">
      <c r="A12" s="32" t="s">
        <v>9</v>
      </c>
      <c r="B12" s="13">
        <v>1</v>
      </c>
      <c r="C12" s="13">
        <v>6</v>
      </c>
      <c r="D12" s="14">
        <v>6289.845</v>
      </c>
      <c r="E12" s="14">
        <v>6289.845</v>
      </c>
      <c r="F12" s="48"/>
      <c r="G12" s="49">
        <f>H12+I12</f>
        <v>8442.4</v>
      </c>
      <c r="H12" s="14">
        <v>8442.4</v>
      </c>
      <c r="I12" s="48"/>
      <c r="J12" s="14">
        <f t="shared" si="4"/>
        <v>134.22270342114948</v>
      </c>
      <c r="K12" s="28">
        <f t="shared" si="6"/>
        <v>134.22270342114948</v>
      </c>
      <c r="L12" s="15"/>
    </row>
    <row r="13" spans="1:12" ht="33.75" customHeight="1" hidden="1">
      <c r="A13" s="32" t="s">
        <v>10</v>
      </c>
      <c r="B13" s="13">
        <v>1</v>
      </c>
      <c r="C13" s="13">
        <v>7</v>
      </c>
      <c r="D13" s="14">
        <f t="shared" si="2"/>
        <v>0</v>
      </c>
      <c r="E13" s="21"/>
      <c r="F13" s="48"/>
      <c r="G13" s="14">
        <f t="shared" si="3"/>
        <v>0</v>
      </c>
      <c r="H13" s="14"/>
      <c r="I13" s="48"/>
      <c r="J13" s="14" t="e">
        <f t="shared" si="4"/>
        <v>#DIV/0!</v>
      </c>
      <c r="K13" s="28"/>
      <c r="L13" s="15" t="e">
        <f t="shared" si="5"/>
        <v>#DIV/0!</v>
      </c>
    </row>
    <row r="14" spans="1:12" ht="15.75" customHeight="1" hidden="1">
      <c r="A14" s="32" t="s">
        <v>11</v>
      </c>
      <c r="B14" s="13">
        <v>1</v>
      </c>
      <c r="C14" s="13">
        <v>10</v>
      </c>
      <c r="D14" s="14">
        <f t="shared" si="2"/>
        <v>0</v>
      </c>
      <c r="E14" s="21"/>
      <c r="F14" s="48"/>
      <c r="G14" s="14">
        <f t="shared" si="3"/>
        <v>0</v>
      </c>
      <c r="H14" s="14"/>
      <c r="I14" s="48"/>
      <c r="J14" s="14" t="e">
        <f t="shared" si="4"/>
        <v>#DIV/0!</v>
      </c>
      <c r="K14" s="28" t="e">
        <f t="shared" si="6"/>
        <v>#DIV/0!</v>
      </c>
      <c r="L14" s="15" t="e">
        <f t="shared" si="5"/>
        <v>#DIV/0!</v>
      </c>
    </row>
    <row r="15" spans="1:12" ht="20.25" customHeight="1">
      <c r="A15" s="32" t="s">
        <v>12</v>
      </c>
      <c r="B15" s="13">
        <v>1</v>
      </c>
      <c r="C15" s="13">
        <v>11</v>
      </c>
      <c r="D15" s="14">
        <f t="shared" si="2"/>
        <v>0</v>
      </c>
      <c r="E15" s="21"/>
      <c r="F15" s="48"/>
      <c r="G15" s="14">
        <f t="shared" si="3"/>
        <v>0</v>
      </c>
      <c r="H15" s="14"/>
      <c r="I15" s="48"/>
      <c r="J15" s="14"/>
      <c r="K15" s="28"/>
      <c r="L15" s="15"/>
    </row>
    <row r="16" spans="1:12" ht="15.75" customHeight="1" hidden="1">
      <c r="A16" s="33"/>
      <c r="B16" s="13">
        <v>1</v>
      </c>
      <c r="C16" s="13">
        <v>12</v>
      </c>
      <c r="D16" s="14">
        <f t="shared" si="2"/>
        <v>0</v>
      </c>
      <c r="E16" s="21"/>
      <c r="F16" s="48"/>
      <c r="G16" s="14">
        <f t="shared" si="3"/>
        <v>0</v>
      </c>
      <c r="H16" s="14"/>
      <c r="I16" s="48"/>
      <c r="J16" s="14" t="e">
        <f t="shared" si="4"/>
        <v>#DIV/0!</v>
      </c>
      <c r="K16" s="28" t="e">
        <f t="shared" si="6"/>
        <v>#DIV/0!</v>
      </c>
      <c r="L16" s="15" t="e">
        <f t="shared" si="5"/>
        <v>#DIV/0!</v>
      </c>
    </row>
    <row r="17" spans="1:12" ht="47.25" customHeight="1" hidden="1">
      <c r="A17" s="32" t="s">
        <v>13</v>
      </c>
      <c r="B17" s="13">
        <v>1</v>
      </c>
      <c r="C17" s="13">
        <v>13</v>
      </c>
      <c r="D17" s="14">
        <f t="shared" si="2"/>
        <v>0</v>
      </c>
      <c r="E17" s="21"/>
      <c r="F17" s="48"/>
      <c r="G17" s="14">
        <f t="shared" si="3"/>
        <v>0</v>
      </c>
      <c r="H17" s="14"/>
      <c r="I17" s="48"/>
      <c r="J17" s="14" t="e">
        <f t="shared" si="4"/>
        <v>#DIV/0!</v>
      </c>
      <c r="K17" s="28" t="e">
        <f t="shared" si="6"/>
        <v>#DIV/0!</v>
      </c>
      <c r="L17" s="15" t="e">
        <f t="shared" si="5"/>
        <v>#DIV/0!</v>
      </c>
    </row>
    <row r="18" spans="1:12" ht="19.5" customHeight="1">
      <c r="A18" s="32" t="s">
        <v>14</v>
      </c>
      <c r="B18" s="13">
        <v>1</v>
      </c>
      <c r="C18" s="13">
        <v>13</v>
      </c>
      <c r="D18" s="14">
        <v>258782.357</v>
      </c>
      <c r="E18" s="14">
        <v>163202.15</v>
      </c>
      <c r="F18" s="48">
        <v>96538.365</v>
      </c>
      <c r="G18" s="14">
        <f t="shared" si="3"/>
        <v>236530.902</v>
      </c>
      <c r="H18" s="14">
        <v>125453.637</v>
      </c>
      <c r="I18" s="48">
        <v>111077.265</v>
      </c>
      <c r="J18" s="14">
        <f t="shared" si="4"/>
        <v>91.40147912015502</v>
      </c>
      <c r="K18" s="28">
        <f t="shared" si="6"/>
        <v>76.87008841488915</v>
      </c>
      <c r="L18" s="15">
        <f t="shared" si="5"/>
        <v>115.06023019967242</v>
      </c>
    </row>
    <row r="19" spans="1:12" s="12" customFormat="1" ht="19.5" customHeight="1">
      <c r="A19" s="31" t="s">
        <v>58</v>
      </c>
      <c r="B19" s="9">
        <v>2</v>
      </c>
      <c r="C19" s="9">
        <v>0</v>
      </c>
      <c r="D19" s="10">
        <f>D20</f>
        <v>2493.106</v>
      </c>
      <c r="E19" s="22">
        <f>E20</f>
        <v>2493.106</v>
      </c>
      <c r="F19" s="10">
        <f>F20</f>
        <v>2493.106</v>
      </c>
      <c r="G19" s="10">
        <f>G20</f>
        <v>2420.1</v>
      </c>
      <c r="H19" s="10">
        <f>H20</f>
        <v>2420.051</v>
      </c>
      <c r="I19" s="10">
        <f>I20</f>
        <v>2420.051</v>
      </c>
      <c r="J19" s="10">
        <f aca="true" t="shared" si="7" ref="J19:L20">G19/D19*100</f>
        <v>97.07168487822017</v>
      </c>
      <c r="K19" s="22">
        <f t="shared" si="7"/>
        <v>97.06971945837842</v>
      </c>
      <c r="L19" s="11">
        <f t="shared" si="7"/>
        <v>97.06971945837842</v>
      </c>
    </row>
    <row r="20" spans="1:12" ht="33.75" customHeight="1">
      <c r="A20" s="32" t="s">
        <v>59</v>
      </c>
      <c r="B20" s="13">
        <v>2</v>
      </c>
      <c r="C20" s="13">
        <v>3</v>
      </c>
      <c r="D20" s="14">
        <v>2493.106</v>
      </c>
      <c r="E20" s="14">
        <v>2493.106</v>
      </c>
      <c r="F20" s="48">
        <v>2493.106</v>
      </c>
      <c r="G20" s="49">
        <v>2420.1</v>
      </c>
      <c r="H20" s="14">
        <v>2420.051</v>
      </c>
      <c r="I20" s="48">
        <v>2420.051</v>
      </c>
      <c r="J20" s="14">
        <f t="shared" si="7"/>
        <v>97.07168487822017</v>
      </c>
      <c r="K20" s="21">
        <f t="shared" si="7"/>
        <v>97.06971945837842</v>
      </c>
      <c r="L20" s="15">
        <f t="shared" si="7"/>
        <v>97.06971945837842</v>
      </c>
    </row>
    <row r="21" spans="1:12" s="12" customFormat="1" ht="31.5">
      <c r="A21" s="31" t="s">
        <v>15</v>
      </c>
      <c r="B21" s="9">
        <v>3</v>
      </c>
      <c r="C21" s="9" t="s">
        <v>3</v>
      </c>
      <c r="D21" s="10">
        <f>SUM(D22:D26)</f>
        <v>54175.492000000006</v>
      </c>
      <c r="E21" s="22">
        <f>SUM(E22:E26)</f>
        <v>35836.551</v>
      </c>
      <c r="F21" s="10">
        <f>SUM(F22:F26)</f>
        <v>18892.553000000004</v>
      </c>
      <c r="G21" s="10">
        <f>SUM(G22:G26)</f>
        <v>46793.62300000001</v>
      </c>
      <c r="H21" s="10">
        <f>SUM(H22:H26)</f>
        <v>32358.584000000003</v>
      </c>
      <c r="I21" s="10">
        <f>SUM(I22:I26)</f>
        <v>14691.514000000001</v>
      </c>
      <c r="J21" s="10">
        <f aca="true" t="shared" si="8" ref="J21:K26">G21/D21*100</f>
        <v>86.37415420242054</v>
      </c>
      <c r="K21" s="27">
        <f t="shared" si="8"/>
        <v>90.29491705270411</v>
      </c>
      <c r="L21" s="11">
        <f aca="true" t="shared" si="9" ref="L21:L45">I21/F21*100</f>
        <v>77.763518779066</v>
      </c>
    </row>
    <row r="22" spans="1:12" ht="18" customHeight="1" hidden="1">
      <c r="A22" s="32" t="s">
        <v>16</v>
      </c>
      <c r="B22" s="13">
        <v>3</v>
      </c>
      <c r="C22" s="13">
        <v>2</v>
      </c>
      <c r="D22" s="57"/>
      <c r="E22" s="60"/>
      <c r="F22" s="59"/>
      <c r="G22" s="14"/>
      <c r="H22" s="51"/>
      <c r="I22" s="48"/>
      <c r="J22" s="14" t="e">
        <f t="shared" si="8"/>
        <v>#DIV/0!</v>
      </c>
      <c r="K22" s="28" t="e">
        <f t="shared" si="8"/>
        <v>#DIV/0!</v>
      </c>
      <c r="L22" s="15"/>
    </row>
    <row r="23" spans="1:12" ht="18" customHeight="1">
      <c r="A23" s="32" t="s">
        <v>83</v>
      </c>
      <c r="B23" s="13">
        <v>3</v>
      </c>
      <c r="C23" s="13">
        <v>4</v>
      </c>
      <c r="D23" s="40">
        <v>4574.133</v>
      </c>
      <c r="E23" s="40">
        <v>4608.873</v>
      </c>
      <c r="F23" s="41">
        <v>134.184</v>
      </c>
      <c r="G23" s="14">
        <v>5462.764</v>
      </c>
      <c r="H23" s="14">
        <v>5491.044</v>
      </c>
      <c r="I23" s="48">
        <v>123.815</v>
      </c>
      <c r="J23" s="14">
        <f t="shared" si="8"/>
        <v>119.42731004979524</v>
      </c>
      <c r="K23" s="28">
        <f t="shared" si="8"/>
        <v>119.14070967023827</v>
      </c>
      <c r="L23" s="15">
        <f t="shared" si="9"/>
        <v>92.27255112382996</v>
      </c>
    </row>
    <row r="24" spans="1:12" ht="63">
      <c r="A24" s="32" t="s">
        <v>78</v>
      </c>
      <c r="B24" s="13">
        <v>3</v>
      </c>
      <c r="C24" s="13">
        <v>9</v>
      </c>
      <c r="D24" s="40">
        <v>45940.29</v>
      </c>
      <c r="E24" s="40">
        <v>29241.854</v>
      </c>
      <c r="F24" s="41">
        <v>16698.436</v>
      </c>
      <c r="G24" s="14">
        <f>H24+I24</f>
        <v>0</v>
      </c>
      <c r="H24" s="14"/>
      <c r="I24" s="48"/>
      <c r="J24" s="14">
        <f t="shared" si="8"/>
        <v>0</v>
      </c>
      <c r="K24" s="28">
        <f t="shared" si="8"/>
        <v>0</v>
      </c>
      <c r="L24" s="15">
        <f t="shared" si="9"/>
        <v>0</v>
      </c>
    </row>
    <row r="25" spans="1:12" ht="22.5" customHeight="1">
      <c r="A25" s="32" t="s">
        <v>17</v>
      </c>
      <c r="B25" s="13">
        <v>3</v>
      </c>
      <c r="C25" s="13">
        <v>10</v>
      </c>
      <c r="D25" s="14">
        <f>E25+F25</f>
        <v>0</v>
      </c>
      <c r="E25" s="21">
        <v>0</v>
      </c>
      <c r="F25" s="48">
        <v>0</v>
      </c>
      <c r="G25" s="14">
        <f>H25+I25</f>
        <v>36738.637</v>
      </c>
      <c r="H25" s="14">
        <v>24888.964</v>
      </c>
      <c r="I25" s="48">
        <v>11849.673</v>
      </c>
      <c r="J25" s="14" t="e">
        <f t="shared" si="8"/>
        <v>#DIV/0!</v>
      </c>
      <c r="K25" s="28" t="e">
        <f t="shared" si="8"/>
        <v>#DIV/0!</v>
      </c>
      <c r="L25" s="15" t="e">
        <f t="shared" si="9"/>
        <v>#DIV/0!</v>
      </c>
    </row>
    <row r="26" spans="1:12" ht="47.25">
      <c r="A26" s="32" t="s">
        <v>18</v>
      </c>
      <c r="B26" s="13">
        <v>3</v>
      </c>
      <c r="C26" s="13">
        <v>14</v>
      </c>
      <c r="D26" s="40">
        <v>3661.069</v>
      </c>
      <c r="E26" s="40">
        <v>1985.824</v>
      </c>
      <c r="F26" s="41">
        <v>2059.933</v>
      </c>
      <c r="G26" s="14">
        <v>4592.222</v>
      </c>
      <c r="H26" s="14">
        <v>1978.576</v>
      </c>
      <c r="I26" s="48">
        <v>2718.026</v>
      </c>
      <c r="J26" s="14">
        <f>G26/D26*100</f>
        <v>125.4339101502867</v>
      </c>
      <c r="K26" s="28">
        <f t="shared" si="8"/>
        <v>99.63501297194514</v>
      </c>
      <c r="L26" s="15">
        <f>I26/F26*100</f>
        <v>131.9473011986312</v>
      </c>
    </row>
    <row r="27" spans="1:12" s="12" customFormat="1" ht="15.75">
      <c r="A27" s="31" t="s">
        <v>19</v>
      </c>
      <c r="B27" s="9">
        <v>4</v>
      </c>
      <c r="C27" s="9" t="s">
        <v>3</v>
      </c>
      <c r="D27" s="10">
        <f aca="true" t="shared" si="10" ref="D27:I27">SUM(D28:D37)</f>
        <v>278557.582</v>
      </c>
      <c r="E27" s="22">
        <f t="shared" si="10"/>
        <v>197286.76299999998</v>
      </c>
      <c r="F27" s="10">
        <f t="shared" si="10"/>
        <v>103825.513</v>
      </c>
      <c r="G27" s="10">
        <f t="shared" si="10"/>
        <v>241358.606</v>
      </c>
      <c r="H27" s="10">
        <f t="shared" si="10"/>
        <v>145410.603</v>
      </c>
      <c r="I27" s="10">
        <f t="shared" si="10"/>
        <v>115119.93500000001</v>
      </c>
      <c r="J27" s="10">
        <f>G27/D27*100</f>
        <v>86.64585765969206</v>
      </c>
      <c r="K27" s="27">
        <f>H27/E27*100</f>
        <v>73.70519987699328</v>
      </c>
      <c r="L27" s="11">
        <f t="shared" si="9"/>
        <v>110.8782722797623</v>
      </c>
    </row>
    <row r="28" spans="1:12" s="12" customFormat="1" ht="16.5" customHeight="1">
      <c r="A28" s="32" t="s">
        <v>20</v>
      </c>
      <c r="B28" s="13">
        <v>4</v>
      </c>
      <c r="C28" s="13">
        <v>1</v>
      </c>
      <c r="D28" s="40">
        <v>2537.811</v>
      </c>
      <c r="E28" s="40">
        <v>1348.043</v>
      </c>
      <c r="F28" s="41">
        <v>2341.91</v>
      </c>
      <c r="G28" s="14">
        <v>7169.478</v>
      </c>
      <c r="H28" s="14">
        <v>6090.105</v>
      </c>
      <c r="I28" s="48">
        <v>2859.003</v>
      </c>
      <c r="J28" s="14">
        <f>G28/D28*100</f>
        <v>282.5063804987842</v>
      </c>
      <c r="K28" s="28">
        <f>H28/E28*100</f>
        <v>451.7737935659323</v>
      </c>
      <c r="L28" s="15">
        <f t="shared" si="9"/>
        <v>122.0799689142623</v>
      </c>
    </row>
    <row r="29" spans="1:12" ht="31.5" customHeight="1" hidden="1">
      <c r="A29" s="32" t="s">
        <v>21</v>
      </c>
      <c r="B29" s="13">
        <v>4</v>
      </c>
      <c r="C29" s="13">
        <v>4</v>
      </c>
      <c r="D29" s="57">
        <f aca="true" t="shared" si="11" ref="D29:D36">E29+F29</f>
        <v>0</v>
      </c>
      <c r="E29" s="58"/>
      <c r="F29" s="59"/>
      <c r="G29" s="39">
        <f aca="true" t="shared" si="12" ref="G29:G36">H29+I29</f>
        <v>0</v>
      </c>
      <c r="H29" s="39"/>
      <c r="I29" s="42"/>
      <c r="J29" s="10" t="e">
        <f>G29/D29*100</f>
        <v>#DIV/0!</v>
      </c>
      <c r="K29" s="27" t="e">
        <f>H29/E29*100</f>
        <v>#DIV/0!</v>
      </c>
      <c r="L29" s="15" t="e">
        <f t="shared" si="9"/>
        <v>#DIV/0!</v>
      </c>
    </row>
    <row r="30" spans="1:12" ht="15.75">
      <c r="A30" s="32" t="s">
        <v>22</v>
      </c>
      <c r="B30" s="13">
        <v>4</v>
      </c>
      <c r="C30" s="13">
        <v>5</v>
      </c>
      <c r="D30" s="40">
        <v>61673.542</v>
      </c>
      <c r="E30" s="40">
        <v>53084.108</v>
      </c>
      <c r="F30" s="41">
        <v>9754.714</v>
      </c>
      <c r="G30" s="14">
        <v>55459.352</v>
      </c>
      <c r="H30" s="14">
        <v>45589.201</v>
      </c>
      <c r="I30" s="48">
        <v>10262.311</v>
      </c>
      <c r="J30" s="14">
        <f>G30/D30*100</f>
        <v>89.92405852091323</v>
      </c>
      <c r="K30" s="28">
        <f>H30/E30*100</f>
        <v>85.88107197732323</v>
      </c>
      <c r="L30" s="15">
        <f t="shared" si="9"/>
        <v>105.203607199555</v>
      </c>
    </row>
    <row r="31" spans="1:12" ht="15.75" customHeight="1" hidden="1">
      <c r="A31" s="32" t="s">
        <v>23</v>
      </c>
      <c r="B31" s="13">
        <v>4</v>
      </c>
      <c r="C31" s="13">
        <v>6</v>
      </c>
      <c r="D31" s="57">
        <f t="shared" si="11"/>
        <v>0</v>
      </c>
      <c r="E31" s="58"/>
      <c r="F31" s="59"/>
      <c r="G31" s="39">
        <f t="shared" si="12"/>
        <v>0</v>
      </c>
      <c r="H31" s="39"/>
      <c r="I31" s="42"/>
      <c r="J31" s="14"/>
      <c r="K31" s="28"/>
      <c r="L31" s="15"/>
    </row>
    <row r="32" spans="1:12" ht="15.75" customHeight="1" hidden="1">
      <c r="A32" s="32" t="s">
        <v>24</v>
      </c>
      <c r="B32" s="13">
        <v>4</v>
      </c>
      <c r="C32" s="13">
        <v>7</v>
      </c>
      <c r="D32" s="57">
        <f t="shared" si="11"/>
        <v>0</v>
      </c>
      <c r="E32" s="58"/>
      <c r="F32" s="59"/>
      <c r="G32" s="39">
        <f t="shared" si="12"/>
        <v>0</v>
      </c>
      <c r="H32" s="39"/>
      <c r="I32" s="42"/>
      <c r="J32" s="14"/>
      <c r="K32" s="28"/>
      <c r="L32" s="15"/>
    </row>
    <row r="33" spans="1:12" ht="15.75">
      <c r="A33" s="32" t="s">
        <v>25</v>
      </c>
      <c r="B33" s="13">
        <v>4</v>
      </c>
      <c r="C33" s="13">
        <v>8</v>
      </c>
      <c r="D33" s="40">
        <v>65098.481</v>
      </c>
      <c r="E33" s="40">
        <v>58907.653</v>
      </c>
      <c r="F33" s="41">
        <v>6190.827</v>
      </c>
      <c r="G33" s="14">
        <v>22275.613</v>
      </c>
      <c r="H33" s="14">
        <v>16267.346</v>
      </c>
      <c r="I33" s="48">
        <v>6008.268</v>
      </c>
      <c r="J33" s="14">
        <f aca="true" t="shared" si="13" ref="J33:J45">G33/D33*100</f>
        <v>34.21832991771344</v>
      </c>
      <c r="K33" s="28">
        <f aca="true" t="shared" si="14" ref="K33:K45">H33/E33*100</f>
        <v>27.614995966653094</v>
      </c>
      <c r="L33" s="15">
        <f t="shared" si="9"/>
        <v>97.05113710979163</v>
      </c>
    </row>
    <row r="34" spans="1:12" ht="15.75">
      <c r="A34" s="32" t="s">
        <v>26</v>
      </c>
      <c r="B34" s="13">
        <v>4</v>
      </c>
      <c r="C34" s="13">
        <v>9</v>
      </c>
      <c r="D34" s="40">
        <v>76508.083</v>
      </c>
      <c r="E34" s="40">
        <v>18599.274</v>
      </c>
      <c r="F34" s="41">
        <v>76508.083</v>
      </c>
      <c r="G34" s="14">
        <v>88163.071</v>
      </c>
      <c r="H34" s="14">
        <v>17942.844</v>
      </c>
      <c r="I34" s="48">
        <v>87220.368</v>
      </c>
      <c r="J34" s="14">
        <f t="shared" si="13"/>
        <v>115.23366883993158</v>
      </c>
      <c r="K34" s="28">
        <f t="shared" si="14"/>
        <v>96.47066869384257</v>
      </c>
      <c r="L34" s="15">
        <f t="shared" si="9"/>
        <v>114.00150752698902</v>
      </c>
    </row>
    <row r="35" spans="1:12" ht="15.75">
      <c r="A35" s="32" t="s">
        <v>27</v>
      </c>
      <c r="B35" s="13">
        <v>4</v>
      </c>
      <c r="C35" s="13">
        <v>10</v>
      </c>
      <c r="D35" s="14">
        <f t="shared" si="11"/>
        <v>16931.925</v>
      </c>
      <c r="E35" s="40">
        <v>9588.148</v>
      </c>
      <c r="F35" s="41">
        <v>7343.777</v>
      </c>
      <c r="G35" s="14">
        <f>H35+I35</f>
        <v>17319.804</v>
      </c>
      <c r="H35" s="14">
        <v>8569.819</v>
      </c>
      <c r="I35" s="48">
        <v>8749.985</v>
      </c>
      <c r="J35" s="14">
        <f t="shared" si="13"/>
        <v>102.29081454117002</v>
      </c>
      <c r="K35" s="28">
        <f t="shared" si="14"/>
        <v>89.37929410351197</v>
      </c>
      <c r="L35" s="15">
        <f t="shared" si="9"/>
        <v>119.14829385478345</v>
      </c>
    </row>
    <row r="36" spans="1:12" ht="31.5" customHeight="1" hidden="1">
      <c r="A36" s="32" t="s">
        <v>28</v>
      </c>
      <c r="B36" s="13">
        <v>4</v>
      </c>
      <c r="C36" s="13">
        <v>11</v>
      </c>
      <c r="D36" s="57">
        <f t="shared" si="11"/>
        <v>0</v>
      </c>
      <c r="E36" s="58"/>
      <c r="F36" s="59"/>
      <c r="G36" s="39">
        <f t="shared" si="12"/>
        <v>0</v>
      </c>
      <c r="H36" s="39"/>
      <c r="I36" s="42"/>
      <c r="J36" s="14" t="e">
        <f t="shared" si="13"/>
        <v>#DIV/0!</v>
      </c>
      <c r="K36" s="28" t="e">
        <f t="shared" si="14"/>
        <v>#DIV/0!</v>
      </c>
      <c r="L36" s="15" t="e">
        <f t="shared" si="9"/>
        <v>#DIV/0!</v>
      </c>
    </row>
    <row r="37" spans="1:12" ht="32.25" customHeight="1">
      <c r="A37" s="32" t="s">
        <v>29</v>
      </c>
      <c r="B37" s="13">
        <v>4</v>
      </c>
      <c r="C37" s="13">
        <v>12</v>
      </c>
      <c r="D37" s="40">
        <v>55807.74</v>
      </c>
      <c r="E37" s="40">
        <v>55759.537</v>
      </c>
      <c r="F37" s="41">
        <v>1686.202</v>
      </c>
      <c r="G37" s="14">
        <v>50971.288</v>
      </c>
      <c r="H37" s="14">
        <v>50951.288</v>
      </c>
      <c r="I37" s="48">
        <v>20</v>
      </c>
      <c r="J37" s="14">
        <f t="shared" si="13"/>
        <v>91.33372539364612</v>
      </c>
      <c r="K37" s="28">
        <f t="shared" si="14"/>
        <v>91.37681326155919</v>
      </c>
      <c r="L37" s="15"/>
    </row>
    <row r="38" spans="1:12" s="12" customFormat="1" ht="15.75">
      <c r="A38" s="31" t="s">
        <v>30</v>
      </c>
      <c r="B38" s="9">
        <v>5</v>
      </c>
      <c r="C38" s="9" t="s">
        <v>3</v>
      </c>
      <c r="D38" s="10">
        <f>SUM(D39:D42)</f>
        <v>454879.152</v>
      </c>
      <c r="E38" s="22">
        <f>SUM(E39:E42)</f>
        <v>295318.05199999997</v>
      </c>
      <c r="F38" s="10">
        <f>SUM(F39:F42)</f>
        <v>370993.525</v>
      </c>
      <c r="G38" s="10">
        <f>SUM(G39:G42)</f>
        <v>480185.5449999999</v>
      </c>
      <c r="H38" s="10">
        <f>SUM(H39:H42)</f>
        <v>307087.086</v>
      </c>
      <c r="I38" s="10">
        <f>SUM(I39:I42)</f>
        <v>374617.216</v>
      </c>
      <c r="J38" s="10">
        <f t="shared" si="13"/>
        <v>105.5633222337699</v>
      </c>
      <c r="K38" s="27">
        <f t="shared" si="14"/>
        <v>103.98520643092961</v>
      </c>
      <c r="L38" s="11">
        <f t="shared" si="9"/>
        <v>100.97675316570552</v>
      </c>
    </row>
    <row r="39" spans="1:12" ht="15.75">
      <c r="A39" s="32" t="s">
        <v>31</v>
      </c>
      <c r="B39" s="13">
        <v>5</v>
      </c>
      <c r="C39" s="13">
        <v>1</v>
      </c>
      <c r="D39" s="14">
        <v>67992.521</v>
      </c>
      <c r="E39" s="14">
        <v>34946.382</v>
      </c>
      <c r="F39" s="48">
        <v>50079.363</v>
      </c>
      <c r="G39" s="14">
        <v>82986.643</v>
      </c>
      <c r="H39" s="14">
        <v>48396.502</v>
      </c>
      <c r="I39" s="48">
        <v>48326.881</v>
      </c>
      <c r="J39" s="14">
        <f t="shared" si="13"/>
        <v>122.05260487399785</v>
      </c>
      <c r="K39" s="28">
        <f t="shared" si="14"/>
        <v>138.48787551169104</v>
      </c>
      <c r="L39" s="15">
        <f t="shared" si="9"/>
        <v>96.5005904727662</v>
      </c>
    </row>
    <row r="40" spans="1:12" ht="15.75">
      <c r="A40" s="32" t="s">
        <v>32</v>
      </c>
      <c r="B40" s="13">
        <v>5</v>
      </c>
      <c r="C40" s="13">
        <v>2</v>
      </c>
      <c r="D40" s="14">
        <v>305814.968</v>
      </c>
      <c r="E40" s="14">
        <v>230623.706</v>
      </c>
      <c r="F40" s="48">
        <v>239842.499</v>
      </c>
      <c r="G40" s="14">
        <v>307696.807</v>
      </c>
      <c r="H40" s="14">
        <v>227690.253</v>
      </c>
      <c r="I40" s="48">
        <v>236788.24</v>
      </c>
      <c r="J40" s="14">
        <f t="shared" si="13"/>
        <v>100.61535215634049</v>
      </c>
      <c r="K40" s="28">
        <f t="shared" si="14"/>
        <v>98.72803492282792</v>
      </c>
      <c r="L40" s="15">
        <f t="shared" si="9"/>
        <v>98.72655638065211</v>
      </c>
    </row>
    <row r="41" spans="1:12" ht="15.75">
      <c r="A41" s="32" t="s">
        <v>61</v>
      </c>
      <c r="B41" s="13">
        <v>5</v>
      </c>
      <c r="C41" s="13">
        <v>3</v>
      </c>
      <c r="D41" s="14">
        <v>81071.663</v>
      </c>
      <c r="E41" s="14">
        <v>29747.964</v>
      </c>
      <c r="F41" s="48">
        <v>81071.663</v>
      </c>
      <c r="G41" s="14">
        <v>89502.095</v>
      </c>
      <c r="H41" s="14">
        <v>31000.331</v>
      </c>
      <c r="I41" s="48">
        <v>89502.095</v>
      </c>
      <c r="J41" s="14">
        <f t="shared" si="13"/>
        <v>110.39874067958864</v>
      </c>
      <c r="K41" s="28"/>
      <c r="L41" s="15">
        <f t="shared" si="9"/>
        <v>110.39874067958864</v>
      </c>
    </row>
    <row r="42" spans="1:12" ht="31.5">
      <c r="A42" s="32" t="s">
        <v>33</v>
      </c>
      <c r="B42" s="13">
        <v>5</v>
      </c>
      <c r="C42" s="13">
        <v>5</v>
      </c>
      <c r="D42" s="14">
        <f>E42+F42</f>
        <v>0</v>
      </c>
      <c r="E42" s="21"/>
      <c r="F42" s="48"/>
      <c r="G42" s="14"/>
      <c r="H42" s="14"/>
      <c r="I42" s="48"/>
      <c r="J42" s="14" t="e">
        <f t="shared" si="13"/>
        <v>#DIV/0!</v>
      </c>
      <c r="K42" s="28"/>
      <c r="L42" s="15" t="e">
        <f t="shared" si="9"/>
        <v>#DIV/0!</v>
      </c>
    </row>
    <row r="43" spans="1:12" s="12" customFormat="1" ht="15.75">
      <c r="A43" s="31" t="s">
        <v>34</v>
      </c>
      <c r="B43" s="9">
        <v>6</v>
      </c>
      <c r="C43" s="9" t="s">
        <v>3</v>
      </c>
      <c r="D43" s="10">
        <f>D44+D45</f>
        <v>5977.668</v>
      </c>
      <c r="E43" s="22">
        <f>E44+E45</f>
        <v>5967.518</v>
      </c>
      <c r="F43" s="10">
        <f>F44+F45</f>
        <v>108.684</v>
      </c>
      <c r="G43" s="10">
        <f>G44+G45</f>
        <v>120.9</v>
      </c>
      <c r="H43" s="10">
        <f>H44+H45</f>
        <v>120.9</v>
      </c>
      <c r="I43" s="10">
        <f>I44+I45</f>
        <v>24.2</v>
      </c>
      <c r="J43" s="10">
        <f t="shared" si="13"/>
        <v>2.0225278486526856</v>
      </c>
      <c r="K43" s="27">
        <f t="shared" si="14"/>
        <v>2.025967914969004</v>
      </c>
      <c r="L43" s="11">
        <f t="shared" si="9"/>
        <v>22.266386956681757</v>
      </c>
    </row>
    <row r="44" spans="1:12" ht="31.5" customHeight="1" hidden="1">
      <c r="A44" s="32" t="s">
        <v>35</v>
      </c>
      <c r="B44" s="13">
        <v>6</v>
      </c>
      <c r="C44" s="13">
        <v>3</v>
      </c>
      <c r="D44" s="56">
        <f>E44+F44</f>
        <v>0</v>
      </c>
      <c r="E44" s="61"/>
      <c r="F44" s="59"/>
      <c r="G44" s="55">
        <f>H44+I44</f>
        <v>0</v>
      </c>
      <c r="H44" s="42"/>
      <c r="I44" s="42"/>
      <c r="J44" s="14" t="e">
        <f t="shared" si="13"/>
        <v>#DIV/0!</v>
      </c>
      <c r="K44" s="28" t="e">
        <f t="shared" si="14"/>
        <v>#DIV/0!</v>
      </c>
      <c r="L44" s="15" t="e">
        <f t="shared" si="9"/>
        <v>#DIV/0!</v>
      </c>
    </row>
    <row r="45" spans="1:12" ht="31.5">
      <c r="A45" s="32" t="s">
        <v>36</v>
      </c>
      <c r="B45" s="13">
        <v>6</v>
      </c>
      <c r="C45" s="13">
        <v>5</v>
      </c>
      <c r="D45" s="40">
        <v>5977.668</v>
      </c>
      <c r="E45" s="40">
        <v>5967.518</v>
      </c>
      <c r="F45" s="41">
        <v>108.684</v>
      </c>
      <c r="G45" s="14">
        <v>120.9</v>
      </c>
      <c r="H45" s="14">
        <v>120.9</v>
      </c>
      <c r="I45" s="48">
        <v>24.2</v>
      </c>
      <c r="J45" s="14">
        <f t="shared" si="13"/>
        <v>2.0225278486526856</v>
      </c>
      <c r="K45" s="28">
        <f t="shared" si="14"/>
        <v>2.025967914969004</v>
      </c>
      <c r="L45" s="15">
        <f t="shared" si="9"/>
        <v>22.266386956681757</v>
      </c>
    </row>
    <row r="46" spans="1:12" s="12" customFormat="1" ht="15.75">
      <c r="A46" s="31" t="s">
        <v>37</v>
      </c>
      <c r="B46" s="9">
        <v>7</v>
      </c>
      <c r="C46" s="9" t="s">
        <v>3</v>
      </c>
      <c r="D46" s="10">
        <f>SUM(D47:D54)</f>
        <v>1399914.916</v>
      </c>
      <c r="E46" s="22">
        <f>SUM(E47:E54)</f>
        <v>1399914.916</v>
      </c>
      <c r="F46" s="10">
        <f>SUM(F47:F54)</f>
        <v>0</v>
      </c>
      <c r="G46" s="10">
        <f>SUM(G47:G54)</f>
        <v>1428214.704</v>
      </c>
      <c r="H46" s="10">
        <f>SUM(H47:H54)</f>
        <v>1428151.704</v>
      </c>
      <c r="I46" s="10">
        <f>SUM(I47:I54)</f>
        <v>63</v>
      </c>
      <c r="J46" s="10">
        <f aca="true" t="shared" si="15" ref="J46:J73">G46/D46*100</f>
        <v>102.02153628599527</v>
      </c>
      <c r="K46" s="27">
        <f aca="true" t="shared" si="16" ref="K46:K73">H46/E46*100</f>
        <v>102.01703601249434</v>
      </c>
      <c r="L46" s="11"/>
    </row>
    <row r="47" spans="1:12" s="12" customFormat="1" ht="15.75">
      <c r="A47" s="32" t="s">
        <v>60</v>
      </c>
      <c r="B47" s="13">
        <v>7</v>
      </c>
      <c r="C47" s="13">
        <v>1</v>
      </c>
      <c r="D47" s="14">
        <f>E47+F47</f>
        <v>207622.741</v>
      </c>
      <c r="E47" s="14">
        <v>207622.741</v>
      </c>
      <c r="F47" s="48"/>
      <c r="G47" s="14">
        <f>H47+I47</f>
        <v>204560.537</v>
      </c>
      <c r="H47" s="14">
        <v>204560.537</v>
      </c>
      <c r="I47" s="48"/>
      <c r="J47" s="14">
        <f t="shared" si="15"/>
        <v>98.52511146647467</v>
      </c>
      <c r="K47" s="28">
        <f t="shared" si="16"/>
        <v>98.52511146647467</v>
      </c>
      <c r="L47" s="15"/>
    </row>
    <row r="48" spans="1:12" ht="15.75">
      <c r="A48" s="32" t="s">
        <v>38</v>
      </c>
      <c r="B48" s="13">
        <v>7</v>
      </c>
      <c r="C48" s="13">
        <v>2</v>
      </c>
      <c r="D48" s="14">
        <f aca="true" t="shared" si="17" ref="D48:D54">E48+F48</f>
        <v>1014026.912</v>
      </c>
      <c r="E48" s="14">
        <v>1014026.912</v>
      </c>
      <c r="F48" s="48"/>
      <c r="G48" s="14">
        <f aca="true" t="shared" si="18" ref="G48:G54">H48+I48</f>
        <v>1011319.158</v>
      </c>
      <c r="H48" s="14">
        <v>1011319.158</v>
      </c>
      <c r="I48" s="48"/>
      <c r="J48" s="14">
        <f t="shared" si="15"/>
        <v>99.73297020345748</v>
      </c>
      <c r="K48" s="28">
        <f t="shared" si="16"/>
        <v>99.73297020345748</v>
      </c>
      <c r="L48" s="15"/>
    </row>
    <row r="49" spans="1:12" ht="15.75">
      <c r="A49" s="32" t="s">
        <v>85</v>
      </c>
      <c r="B49" s="13">
        <v>7</v>
      </c>
      <c r="C49" s="13">
        <v>3</v>
      </c>
      <c r="D49" s="14">
        <f t="shared" si="17"/>
        <v>141561.092</v>
      </c>
      <c r="E49" s="14">
        <v>141561.092</v>
      </c>
      <c r="F49" s="48"/>
      <c r="G49" s="14">
        <f t="shared" si="18"/>
        <v>196024.17</v>
      </c>
      <c r="H49" s="14">
        <v>196024.17</v>
      </c>
      <c r="I49" s="48"/>
      <c r="J49" s="14">
        <f t="shared" si="15"/>
        <v>138.4731971409206</v>
      </c>
      <c r="K49" s="28">
        <f t="shared" si="16"/>
        <v>138.4731971409206</v>
      </c>
      <c r="L49" s="15"/>
    </row>
    <row r="50" spans="1:12" ht="31.5" customHeight="1" hidden="1">
      <c r="A50" s="32" t="s">
        <v>39</v>
      </c>
      <c r="B50" s="13">
        <v>7</v>
      </c>
      <c r="C50" s="13">
        <v>4</v>
      </c>
      <c r="D50" s="14">
        <f t="shared" si="17"/>
        <v>0</v>
      </c>
      <c r="E50" s="21"/>
      <c r="F50" s="48"/>
      <c r="G50" s="14">
        <f t="shared" si="18"/>
        <v>0</v>
      </c>
      <c r="H50" s="14"/>
      <c r="I50" s="48"/>
      <c r="J50" s="14" t="e">
        <f t="shared" si="15"/>
        <v>#DIV/0!</v>
      </c>
      <c r="K50" s="28" t="e">
        <f t="shared" si="16"/>
        <v>#DIV/0!</v>
      </c>
      <c r="L50" s="15"/>
    </row>
    <row r="51" spans="1:12" ht="31.5" customHeight="1">
      <c r="A51" s="32" t="s">
        <v>40</v>
      </c>
      <c r="B51" s="13">
        <v>7</v>
      </c>
      <c r="C51" s="13">
        <v>5</v>
      </c>
      <c r="D51" s="14">
        <f t="shared" si="17"/>
        <v>0</v>
      </c>
      <c r="E51" s="21"/>
      <c r="F51" s="48"/>
      <c r="G51" s="14">
        <f t="shared" si="18"/>
        <v>38</v>
      </c>
      <c r="H51" s="14">
        <v>32</v>
      </c>
      <c r="I51" s="48">
        <v>6</v>
      </c>
      <c r="J51" s="14" t="e">
        <f t="shared" si="15"/>
        <v>#DIV/0!</v>
      </c>
      <c r="K51" s="28" t="e">
        <f t="shared" si="16"/>
        <v>#DIV/0!</v>
      </c>
      <c r="L51" s="15"/>
    </row>
    <row r="52" spans="1:12" ht="31.5" customHeight="1" hidden="1">
      <c r="A52" s="32" t="s">
        <v>41</v>
      </c>
      <c r="B52" s="13">
        <v>7</v>
      </c>
      <c r="C52" s="13">
        <v>6</v>
      </c>
      <c r="D52" s="14">
        <f t="shared" si="17"/>
        <v>0</v>
      </c>
      <c r="E52" s="21"/>
      <c r="F52" s="48"/>
      <c r="G52" s="14">
        <f t="shared" si="18"/>
        <v>0</v>
      </c>
      <c r="H52" s="14"/>
      <c r="I52" s="48"/>
      <c r="J52" s="14" t="e">
        <f t="shared" si="15"/>
        <v>#DIV/0!</v>
      </c>
      <c r="K52" s="28" t="e">
        <f t="shared" si="16"/>
        <v>#DIV/0!</v>
      </c>
      <c r="L52" s="15"/>
    </row>
    <row r="53" spans="1:12" ht="31.5">
      <c r="A53" s="32" t="s">
        <v>42</v>
      </c>
      <c r="B53" s="13">
        <v>7</v>
      </c>
      <c r="C53" s="13">
        <v>7</v>
      </c>
      <c r="D53" s="14">
        <f t="shared" si="17"/>
        <v>1607.753</v>
      </c>
      <c r="E53" s="14">
        <v>1607.753</v>
      </c>
      <c r="F53" s="48"/>
      <c r="G53" s="14">
        <f t="shared" si="18"/>
        <v>15100.199</v>
      </c>
      <c r="H53" s="14">
        <v>15043.199</v>
      </c>
      <c r="I53" s="48">
        <v>57</v>
      </c>
      <c r="J53" s="14">
        <f t="shared" si="15"/>
        <v>939.2113713984675</v>
      </c>
      <c r="K53" s="28">
        <f t="shared" si="16"/>
        <v>935.6660506931103</v>
      </c>
      <c r="L53" s="15"/>
    </row>
    <row r="54" spans="1:12" ht="15.75">
      <c r="A54" s="32" t="s">
        <v>43</v>
      </c>
      <c r="B54" s="13">
        <v>7</v>
      </c>
      <c r="C54" s="13">
        <v>9</v>
      </c>
      <c r="D54" s="14">
        <f t="shared" si="17"/>
        <v>35096.418</v>
      </c>
      <c r="E54" s="14">
        <v>35096.418</v>
      </c>
      <c r="F54" s="48"/>
      <c r="G54" s="14">
        <f t="shared" si="18"/>
        <v>1172.64</v>
      </c>
      <c r="H54" s="14">
        <v>1172.64</v>
      </c>
      <c r="I54" s="48"/>
      <c r="J54" s="14">
        <f t="shared" si="15"/>
        <v>3.3411956741568334</v>
      </c>
      <c r="K54" s="28">
        <f t="shared" si="16"/>
        <v>3.3411956741568334</v>
      </c>
      <c r="L54" s="15"/>
    </row>
    <row r="55" spans="1:12" s="12" customFormat="1" ht="15.75">
      <c r="A55" s="31" t="s">
        <v>72</v>
      </c>
      <c r="B55" s="9">
        <v>8</v>
      </c>
      <c r="C55" s="9" t="s">
        <v>3</v>
      </c>
      <c r="D55" s="10">
        <f>SUM(D56:D60)</f>
        <v>289722.50200000004</v>
      </c>
      <c r="E55" s="22">
        <f>SUM(E56:E60)</f>
        <v>216373.41700000002</v>
      </c>
      <c r="F55" s="10">
        <f>SUM(F56:F60)</f>
        <v>115332.394</v>
      </c>
      <c r="G55" s="10">
        <f>SUM(G56:G60)</f>
        <v>243599.955</v>
      </c>
      <c r="H55" s="10">
        <f>SUM(H56:H60)</f>
        <v>170420.473</v>
      </c>
      <c r="I55" s="10">
        <f>SUM(I56:I60)</f>
        <v>77750.51400000001</v>
      </c>
      <c r="J55" s="10">
        <f t="shared" si="15"/>
        <v>84.0804401861751</v>
      </c>
      <c r="K55" s="27">
        <f t="shared" si="16"/>
        <v>78.76220441626616</v>
      </c>
      <c r="L55" s="11">
        <f aca="true" t="shared" si="19" ref="L55:L60">I55/F55*100</f>
        <v>67.41428951869327</v>
      </c>
    </row>
    <row r="56" spans="1:12" ht="15.75">
      <c r="A56" s="32" t="s">
        <v>44</v>
      </c>
      <c r="B56" s="13">
        <v>8</v>
      </c>
      <c r="C56" s="13">
        <v>1</v>
      </c>
      <c r="D56" s="14">
        <f>263611.548+108.29</f>
        <v>263719.838</v>
      </c>
      <c r="E56" s="14">
        <v>195476.146</v>
      </c>
      <c r="F56" s="48">
        <v>110227.001</v>
      </c>
      <c r="G56" s="14">
        <v>217578.659</v>
      </c>
      <c r="H56" s="14">
        <v>148990.588</v>
      </c>
      <c r="I56" s="48">
        <v>73159.103</v>
      </c>
      <c r="J56" s="14">
        <f t="shared" si="15"/>
        <v>82.50371327772467</v>
      </c>
      <c r="K56" s="28">
        <f t="shared" si="16"/>
        <v>76.21931936390847</v>
      </c>
      <c r="L56" s="15">
        <f t="shared" si="19"/>
        <v>66.37130860523004</v>
      </c>
    </row>
    <row r="57" spans="1:12" ht="15.75">
      <c r="A57" s="32" t="s">
        <v>45</v>
      </c>
      <c r="B57" s="13">
        <v>8</v>
      </c>
      <c r="C57" s="13">
        <v>2</v>
      </c>
      <c r="D57" s="14">
        <v>5257.856</v>
      </c>
      <c r="E57" s="14">
        <v>1548.2</v>
      </c>
      <c r="F57" s="48">
        <v>3709.656</v>
      </c>
      <c r="G57" s="14">
        <f>H57+I57</f>
        <v>5560.33</v>
      </c>
      <c r="H57" s="14">
        <v>1725</v>
      </c>
      <c r="I57" s="48">
        <v>3835.33</v>
      </c>
      <c r="J57" s="14">
        <f t="shared" si="15"/>
        <v>105.75280114175816</v>
      </c>
      <c r="K57" s="28">
        <f t="shared" si="16"/>
        <v>111.41971321534685</v>
      </c>
      <c r="L57" s="15">
        <f t="shared" si="19"/>
        <v>103.38775347363745</v>
      </c>
    </row>
    <row r="58" spans="1:12" ht="15.75" customHeight="1" hidden="1">
      <c r="A58" s="33"/>
      <c r="B58" s="13">
        <v>8</v>
      </c>
      <c r="C58" s="13">
        <v>3</v>
      </c>
      <c r="D58" s="14">
        <f>E58+F58</f>
        <v>0</v>
      </c>
      <c r="E58" s="21"/>
      <c r="F58" s="48"/>
      <c r="G58" s="14">
        <f>H58+I58</f>
        <v>0</v>
      </c>
      <c r="H58" s="14"/>
      <c r="I58" s="48"/>
      <c r="J58" s="14" t="e">
        <f t="shared" si="15"/>
        <v>#DIV/0!</v>
      </c>
      <c r="K58" s="28" t="e">
        <f t="shared" si="16"/>
        <v>#DIV/0!</v>
      </c>
      <c r="L58" s="15"/>
    </row>
    <row r="59" spans="1:12" ht="15.75" customHeight="1" hidden="1">
      <c r="A59" s="33"/>
      <c r="B59" s="13">
        <v>8</v>
      </c>
      <c r="C59" s="13">
        <v>4</v>
      </c>
      <c r="D59" s="14">
        <f>E59+F59</f>
        <v>0</v>
      </c>
      <c r="E59" s="21"/>
      <c r="F59" s="48"/>
      <c r="G59" s="14">
        <f>H59+I59</f>
        <v>0</v>
      </c>
      <c r="H59" s="14"/>
      <c r="I59" s="48"/>
      <c r="J59" s="14" t="e">
        <f t="shared" si="15"/>
        <v>#DIV/0!</v>
      </c>
      <c r="K59" s="28" t="e">
        <f t="shared" si="16"/>
        <v>#DIV/0!</v>
      </c>
      <c r="L59" s="15"/>
    </row>
    <row r="60" spans="1:12" ht="31.5">
      <c r="A60" s="32" t="s">
        <v>67</v>
      </c>
      <c r="B60" s="13">
        <v>8</v>
      </c>
      <c r="C60" s="13">
        <v>4</v>
      </c>
      <c r="D60" s="14">
        <f>E60+F60</f>
        <v>20744.808</v>
      </c>
      <c r="E60" s="14">
        <v>19349.071</v>
      </c>
      <c r="F60" s="48">
        <v>1395.737</v>
      </c>
      <c r="G60" s="14">
        <f>H60+I60</f>
        <v>20460.965999999997</v>
      </c>
      <c r="H60" s="14">
        <v>19704.885</v>
      </c>
      <c r="I60" s="48">
        <v>756.081</v>
      </c>
      <c r="J60" s="14">
        <f t="shared" si="15"/>
        <v>98.6317443863544</v>
      </c>
      <c r="K60" s="28">
        <f t="shared" si="16"/>
        <v>101.83892032852636</v>
      </c>
      <c r="L60" s="15">
        <f t="shared" si="19"/>
        <v>54.1707356042005</v>
      </c>
    </row>
    <row r="61" spans="1:12" s="12" customFormat="1" ht="19.5" customHeight="1">
      <c r="A61" s="31" t="s">
        <v>68</v>
      </c>
      <c r="B61" s="9">
        <v>9</v>
      </c>
      <c r="C61" s="9" t="s">
        <v>3</v>
      </c>
      <c r="D61" s="10">
        <f>SUM(D62:D67)</f>
        <v>2978.831</v>
      </c>
      <c r="E61" s="22">
        <f>SUM(E62:E67)</f>
        <v>2978.831</v>
      </c>
      <c r="F61" s="10">
        <f>SUM(F62:F67)</f>
        <v>0</v>
      </c>
      <c r="G61" s="10">
        <f>SUM(G62:G67)</f>
        <v>975.047</v>
      </c>
      <c r="H61" s="10">
        <f>SUM(H62:H67)</f>
        <v>975.047</v>
      </c>
      <c r="I61" s="10">
        <f>SUM(I62:I67)</f>
        <v>0</v>
      </c>
      <c r="J61" s="10"/>
      <c r="K61" s="27"/>
      <c r="L61" s="11"/>
    </row>
    <row r="62" spans="1:12" ht="15.75" customHeight="1" hidden="1">
      <c r="A62" s="32" t="s">
        <v>48</v>
      </c>
      <c r="B62" s="13">
        <v>9</v>
      </c>
      <c r="C62" s="13">
        <v>1</v>
      </c>
      <c r="D62" s="14"/>
      <c r="E62" s="50"/>
      <c r="F62" s="48"/>
      <c r="G62" s="14"/>
      <c r="H62" s="51"/>
      <c r="I62" s="48"/>
      <c r="J62" s="14"/>
      <c r="K62" s="28"/>
      <c r="L62" s="15"/>
    </row>
    <row r="63" spans="1:12" ht="15.75" customHeight="1" hidden="1">
      <c r="A63" s="32" t="s">
        <v>49</v>
      </c>
      <c r="B63" s="13">
        <v>9</v>
      </c>
      <c r="C63" s="13">
        <v>2</v>
      </c>
      <c r="D63" s="14"/>
      <c r="E63" s="50"/>
      <c r="F63" s="48"/>
      <c r="G63" s="14"/>
      <c r="H63" s="51"/>
      <c r="I63" s="48"/>
      <c r="J63" s="14"/>
      <c r="K63" s="28"/>
      <c r="L63" s="15"/>
    </row>
    <row r="64" spans="1:12" ht="31.5" customHeight="1" hidden="1">
      <c r="A64" s="34" t="s">
        <v>65</v>
      </c>
      <c r="B64" s="13">
        <v>9</v>
      </c>
      <c r="C64" s="13">
        <v>3</v>
      </c>
      <c r="D64" s="14"/>
      <c r="E64" s="50"/>
      <c r="F64" s="48"/>
      <c r="G64" s="14"/>
      <c r="H64" s="51"/>
      <c r="I64" s="48"/>
      <c r="J64" s="14"/>
      <c r="K64" s="28"/>
      <c r="L64" s="15"/>
    </row>
    <row r="65" spans="1:12" ht="15.75" customHeight="1" hidden="1">
      <c r="A65" s="34" t="s">
        <v>66</v>
      </c>
      <c r="B65" s="13">
        <v>9</v>
      </c>
      <c r="C65" s="13">
        <v>4</v>
      </c>
      <c r="D65" s="14"/>
      <c r="E65" s="50"/>
      <c r="F65" s="48"/>
      <c r="G65" s="14"/>
      <c r="H65" s="51"/>
      <c r="I65" s="48"/>
      <c r="J65" s="14"/>
      <c r="K65" s="28"/>
      <c r="L65" s="15"/>
    </row>
    <row r="66" spans="1:12" ht="15.75" customHeight="1" hidden="1">
      <c r="A66" s="33"/>
      <c r="B66" s="13">
        <v>9</v>
      </c>
      <c r="C66" s="13">
        <v>8</v>
      </c>
      <c r="D66" s="14"/>
      <c r="E66" s="50"/>
      <c r="F66" s="48"/>
      <c r="G66" s="14"/>
      <c r="H66" s="51"/>
      <c r="I66" s="48"/>
      <c r="J66" s="14"/>
      <c r="K66" s="28"/>
      <c r="L66" s="15"/>
    </row>
    <row r="67" spans="1:12" ht="31.5">
      <c r="A67" s="32" t="s">
        <v>79</v>
      </c>
      <c r="B67" s="13">
        <v>9</v>
      </c>
      <c r="C67" s="13">
        <v>9</v>
      </c>
      <c r="D67" s="14">
        <f>E67+F67</f>
        <v>2978.831</v>
      </c>
      <c r="E67" s="51">
        <v>2978.831</v>
      </c>
      <c r="F67" s="48"/>
      <c r="G67" s="14">
        <f>H67+I67</f>
        <v>975.047</v>
      </c>
      <c r="H67" s="51">
        <v>975.047</v>
      </c>
      <c r="I67" s="48">
        <v>0</v>
      </c>
      <c r="J67" s="14"/>
      <c r="K67" s="28"/>
      <c r="L67" s="15"/>
    </row>
    <row r="68" spans="1:12" s="12" customFormat="1" ht="15.75">
      <c r="A68" s="31" t="s">
        <v>51</v>
      </c>
      <c r="B68" s="9">
        <v>10</v>
      </c>
      <c r="C68" s="9" t="s">
        <v>3</v>
      </c>
      <c r="D68" s="10">
        <f>SUM(D69:D73)</f>
        <v>81229.92499999999</v>
      </c>
      <c r="E68" s="22">
        <f>SUM(E69:E73)</f>
        <v>78431.269</v>
      </c>
      <c r="F68" s="10">
        <f>SUM(F69:F73)</f>
        <v>2798.656</v>
      </c>
      <c r="G68" s="10">
        <f>SUM(G69:G73)</f>
        <v>88984.033</v>
      </c>
      <c r="H68" s="10">
        <f>SUM(H69:H73)</f>
        <v>86048.521</v>
      </c>
      <c r="I68" s="10">
        <f>SUM(I69:I73)</f>
        <v>2935.512</v>
      </c>
      <c r="J68" s="10">
        <f t="shared" si="15"/>
        <v>109.54587610415744</v>
      </c>
      <c r="K68" s="27">
        <f t="shared" si="16"/>
        <v>109.71200912228002</v>
      </c>
      <c r="L68" s="11">
        <f>I68/F68*100</f>
        <v>104.89006151524161</v>
      </c>
    </row>
    <row r="69" spans="1:12" ht="15.75">
      <c r="A69" s="32" t="s">
        <v>52</v>
      </c>
      <c r="B69" s="13">
        <v>10</v>
      </c>
      <c r="C69" s="13">
        <v>1</v>
      </c>
      <c r="D69" s="14">
        <f>E69+F69</f>
        <v>14606.372</v>
      </c>
      <c r="E69" s="14">
        <v>12037.716</v>
      </c>
      <c r="F69" s="48">
        <v>2568.656</v>
      </c>
      <c r="G69" s="14">
        <f>H69+I69</f>
        <v>17785.344</v>
      </c>
      <c r="H69" s="14">
        <v>14849.832</v>
      </c>
      <c r="I69" s="48">
        <v>2935.512</v>
      </c>
      <c r="J69" s="14">
        <f t="shared" si="15"/>
        <v>121.76428205443489</v>
      </c>
      <c r="K69" s="28">
        <f t="shared" si="16"/>
        <v>123.36087676432972</v>
      </c>
      <c r="L69" s="15">
        <f>I69/F69*100</f>
        <v>114.28202141509023</v>
      </c>
    </row>
    <row r="70" spans="1:12" ht="15.75" customHeight="1" hidden="1">
      <c r="A70" s="32" t="s">
        <v>53</v>
      </c>
      <c r="B70" s="13">
        <v>10</v>
      </c>
      <c r="C70" s="13">
        <v>2</v>
      </c>
      <c r="D70" s="14">
        <f>E70+F70</f>
        <v>0</v>
      </c>
      <c r="E70" s="21"/>
      <c r="F70" s="48"/>
      <c r="G70" s="14">
        <f>H70+I70</f>
        <v>0</v>
      </c>
      <c r="H70" s="14"/>
      <c r="I70" s="48"/>
      <c r="J70" s="14" t="e">
        <f t="shared" si="15"/>
        <v>#DIV/0!</v>
      </c>
      <c r="K70" s="28" t="e">
        <f t="shared" si="16"/>
        <v>#DIV/0!</v>
      </c>
      <c r="L70" s="15" t="e">
        <f>I70/F70*100</f>
        <v>#DIV/0!</v>
      </c>
    </row>
    <row r="71" spans="1:12" ht="15.75">
      <c r="A71" s="32" t="s">
        <v>54</v>
      </c>
      <c r="B71" s="13">
        <v>10</v>
      </c>
      <c r="C71" s="13">
        <v>3</v>
      </c>
      <c r="D71" s="14">
        <v>30433.66</v>
      </c>
      <c r="E71" s="14">
        <v>30203.66</v>
      </c>
      <c r="F71" s="48">
        <v>230</v>
      </c>
      <c r="G71" s="14">
        <f>H71+I71</f>
        <v>33245.364</v>
      </c>
      <c r="H71" s="14">
        <v>33245.364</v>
      </c>
      <c r="I71" s="48"/>
      <c r="J71" s="14">
        <f t="shared" si="15"/>
        <v>109.23879677961837</v>
      </c>
      <c r="K71" s="28">
        <f t="shared" si="16"/>
        <v>110.07064706727596</v>
      </c>
      <c r="L71" s="15"/>
    </row>
    <row r="72" spans="1:12" ht="15.75">
      <c r="A72" s="32" t="s">
        <v>80</v>
      </c>
      <c r="B72" s="13">
        <v>10</v>
      </c>
      <c r="C72" s="13">
        <v>4</v>
      </c>
      <c r="D72" s="14">
        <f>E72+F72</f>
        <v>22786.967</v>
      </c>
      <c r="E72" s="14">
        <v>22786.967</v>
      </c>
      <c r="F72" s="48"/>
      <c r="G72" s="14">
        <f>H72+I72</f>
        <v>24019.375</v>
      </c>
      <c r="H72" s="14">
        <v>24019.375</v>
      </c>
      <c r="I72" s="48"/>
      <c r="J72" s="14">
        <f t="shared" si="15"/>
        <v>105.40838980457556</v>
      </c>
      <c r="K72" s="28">
        <f t="shared" si="16"/>
        <v>105.40838980457556</v>
      </c>
      <c r="L72" s="15"/>
    </row>
    <row r="73" spans="1:12" ht="31.5">
      <c r="A73" s="32" t="s">
        <v>55</v>
      </c>
      <c r="B73" s="13">
        <v>10</v>
      </c>
      <c r="C73" s="13">
        <v>6</v>
      </c>
      <c r="D73" s="14">
        <f>E73+F73</f>
        <v>13402.926</v>
      </c>
      <c r="E73" s="14">
        <v>13402.926</v>
      </c>
      <c r="F73" s="48"/>
      <c r="G73" s="14">
        <f>H73+I73</f>
        <v>13933.95</v>
      </c>
      <c r="H73" s="14">
        <v>13933.95</v>
      </c>
      <c r="I73" s="48"/>
      <c r="J73" s="14">
        <f t="shared" si="15"/>
        <v>103.96200053630082</v>
      </c>
      <c r="K73" s="28">
        <f t="shared" si="16"/>
        <v>103.96200053630082</v>
      </c>
      <c r="L73" s="15"/>
    </row>
    <row r="74" spans="1:12" ht="15.75">
      <c r="A74" s="31" t="s">
        <v>50</v>
      </c>
      <c r="B74" s="9">
        <v>11</v>
      </c>
      <c r="C74" s="9"/>
      <c r="D74" s="52">
        <f aca="true" t="shared" si="20" ref="D74:I74">D75+D76+D77</f>
        <v>126529.445</v>
      </c>
      <c r="E74" s="53">
        <f t="shared" si="20"/>
        <v>119044.633</v>
      </c>
      <c r="F74" s="52">
        <f t="shared" si="20"/>
        <v>7834.812</v>
      </c>
      <c r="G74" s="52">
        <f t="shared" si="20"/>
        <v>127990.848</v>
      </c>
      <c r="H74" s="52">
        <f t="shared" si="20"/>
        <v>120795.467</v>
      </c>
      <c r="I74" s="52">
        <f t="shared" si="20"/>
        <v>7195.381</v>
      </c>
      <c r="J74" s="10">
        <f>G74/D74*100</f>
        <v>101.15499044510943</v>
      </c>
      <c r="K74" s="22">
        <f aca="true" t="shared" si="21" ref="J74:L77">H74/E74*100</f>
        <v>101.4707374502133</v>
      </c>
      <c r="L74" s="10">
        <f t="shared" si="21"/>
        <v>91.83859165988922</v>
      </c>
    </row>
    <row r="75" spans="1:12" ht="15.75">
      <c r="A75" s="32" t="s">
        <v>69</v>
      </c>
      <c r="B75" s="13">
        <v>11</v>
      </c>
      <c r="C75" s="13">
        <v>1</v>
      </c>
      <c r="D75" s="14">
        <f>E75+F75</f>
        <v>112289.96</v>
      </c>
      <c r="E75" s="14">
        <v>104455.148</v>
      </c>
      <c r="F75" s="48">
        <v>7834.812</v>
      </c>
      <c r="G75" s="14">
        <f>H75+I75</f>
        <v>121503.862</v>
      </c>
      <c r="H75" s="14">
        <v>114308.481</v>
      </c>
      <c r="I75" s="48">
        <v>7195.381</v>
      </c>
      <c r="J75" s="14">
        <f t="shared" si="21"/>
        <v>108.20545487771123</v>
      </c>
      <c r="K75" s="21">
        <f t="shared" si="21"/>
        <v>109.43307552443467</v>
      </c>
      <c r="L75" s="14">
        <f t="shared" si="21"/>
        <v>91.83859165988922</v>
      </c>
    </row>
    <row r="76" spans="1:12" ht="15.75">
      <c r="A76" s="32" t="s">
        <v>70</v>
      </c>
      <c r="B76" s="13">
        <v>11</v>
      </c>
      <c r="C76" s="13">
        <v>2</v>
      </c>
      <c r="D76" s="14">
        <v>14239.485</v>
      </c>
      <c r="E76" s="14">
        <v>14589.485</v>
      </c>
      <c r="F76" s="48"/>
      <c r="G76" s="14">
        <f>H76+I76</f>
        <v>6486.986</v>
      </c>
      <c r="H76" s="14">
        <v>6486.986</v>
      </c>
      <c r="I76" s="48"/>
      <c r="J76" s="14">
        <f t="shared" si="21"/>
        <v>45.55632454404074</v>
      </c>
      <c r="K76" s="21">
        <f t="shared" si="21"/>
        <v>44.46343376753874</v>
      </c>
      <c r="L76" s="14"/>
    </row>
    <row r="77" spans="1:12" ht="31.5" customHeight="1" hidden="1">
      <c r="A77" s="32" t="s">
        <v>71</v>
      </c>
      <c r="B77" s="13">
        <v>11</v>
      </c>
      <c r="C77" s="13">
        <v>5</v>
      </c>
      <c r="D77" s="57"/>
      <c r="E77" s="62"/>
      <c r="F77" s="59"/>
      <c r="G77" s="39"/>
      <c r="H77" s="43"/>
      <c r="I77" s="42"/>
      <c r="J77" s="14" t="e">
        <f t="shared" si="21"/>
        <v>#DIV/0!</v>
      </c>
      <c r="K77" s="21" t="e">
        <f t="shared" si="21"/>
        <v>#DIV/0!</v>
      </c>
      <c r="L77" s="14"/>
    </row>
    <row r="78" spans="1:12" ht="15.75">
      <c r="A78" s="31" t="s">
        <v>73</v>
      </c>
      <c r="B78" s="9">
        <v>12</v>
      </c>
      <c r="C78" s="9"/>
      <c r="D78" s="52">
        <f>D79+D80</f>
        <v>36811.128</v>
      </c>
      <c r="E78" s="52">
        <f>E79+E80</f>
        <v>36811.128</v>
      </c>
      <c r="F78" s="52">
        <f>F79+F80</f>
        <v>0</v>
      </c>
      <c r="G78" s="52">
        <f>G79+G80</f>
        <v>42400.538</v>
      </c>
      <c r="H78" s="52">
        <f>H79+H80</f>
        <v>42400.538</v>
      </c>
      <c r="I78" s="52">
        <f>I79+I80</f>
        <v>0</v>
      </c>
      <c r="J78" s="10">
        <f aca="true" t="shared" si="22" ref="J78:K80">G78/D78*100</f>
        <v>115.18402261403129</v>
      </c>
      <c r="K78" s="22">
        <f t="shared" si="22"/>
        <v>115.18402261403129</v>
      </c>
      <c r="L78" s="10"/>
    </row>
    <row r="79" spans="1:12" ht="15.75">
      <c r="A79" s="32" t="s">
        <v>46</v>
      </c>
      <c r="B79" s="13">
        <v>12</v>
      </c>
      <c r="C79" s="13">
        <v>1</v>
      </c>
      <c r="D79" s="14">
        <f>E79+F79</f>
        <v>22401.934</v>
      </c>
      <c r="E79" s="14">
        <v>22401.934</v>
      </c>
      <c r="F79" s="48"/>
      <c r="G79" s="14">
        <f>H79+I79</f>
        <v>25232.613</v>
      </c>
      <c r="H79" s="14">
        <v>25232.613</v>
      </c>
      <c r="I79" s="48"/>
      <c r="J79" s="14">
        <f t="shared" si="22"/>
        <v>112.63586884953772</v>
      </c>
      <c r="K79" s="21">
        <f t="shared" si="22"/>
        <v>112.63586884953772</v>
      </c>
      <c r="L79" s="14"/>
    </row>
    <row r="80" spans="1:12" ht="15.75">
      <c r="A80" s="32" t="s">
        <v>47</v>
      </c>
      <c r="B80" s="13">
        <v>12</v>
      </c>
      <c r="C80" s="13">
        <v>2</v>
      </c>
      <c r="D80" s="14">
        <f>E80+F80</f>
        <v>14409.194</v>
      </c>
      <c r="E80" s="14">
        <v>14409.194</v>
      </c>
      <c r="F80" s="48"/>
      <c r="G80" s="14">
        <f>H80+I80</f>
        <v>17167.925</v>
      </c>
      <c r="H80" s="14">
        <v>17167.925</v>
      </c>
      <c r="I80" s="48"/>
      <c r="J80" s="14">
        <f t="shared" si="22"/>
        <v>119.14563021359834</v>
      </c>
      <c r="K80" s="21">
        <f t="shared" si="22"/>
        <v>119.14563021359834</v>
      </c>
      <c r="L80" s="14"/>
    </row>
    <row r="81" spans="1:12" ht="31.5">
      <c r="A81" s="35" t="s">
        <v>81</v>
      </c>
      <c r="B81" s="19">
        <v>13</v>
      </c>
      <c r="C81" s="19"/>
      <c r="D81" s="52">
        <f>D82</f>
        <v>0</v>
      </c>
      <c r="E81" s="52">
        <f>E82</f>
        <v>0</v>
      </c>
      <c r="F81" s="52">
        <f>F82</f>
        <v>0</v>
      </c>
      <c r="G81" s="52">
        <f>G82</f>
        <v>0</v>
      </c>
      <c r="H81" s="52">
        <f>H82</f>
        <v>0</v>
      </c>
      <c r="I81" s="52">
        <f>I82</f>
        <v>0</v>
      </c>
      <c r="J81" s="10"/>
      <c r="K81" s="22"/>
      <c r="L81" s="10"/>
    </row>
    <row r="82" spans="1:12" ht="30.75" customHeight="1">
      <c r="A82" s="34" t="s">
        <v>82</v>
      </c>
      <c r="B82" s="20">
        <v>13</v>
      </c>
      <c r="C82" s="20">
        <v>1</v>
      </c>
      <c r="D82" s="14">
        <f>E82+F82</f>
        <v>0</v>
      </c>
      <c r="E82" s="54">
        <v>0</v>
      </c>
      <c r="F82" s="48"/>
      <c r="G82" s="14">
        <f>H82+I82</f>
        <v>0</v>
      </c>
      <c r="H82" s="51">
        <v>0</v>
      </c>
      <c r="I82" s="48"/>
      <c r="J82" s="14"/>
      <c r="K82" s="21"/>
      <c r="L82" s="14"/>
    </row>
    <row r="83" spans="1:12" s="12" customFormat="1" ht="63">
      <c r="A83" s="31" t="s">
        <v>74</v>
      </c>
      <c r="B83" s="9">
        <v>14</v>
      </c>
      <c r="C83" s="9" t="s">
        <v>3</v>
      </c>
      <c r="D83" s="10">
        <f aca="true" t="shared" si="23" ref="D83:I83">SUM(D84:D87)</f>
        <v>0</v>
      </c>
      <c r="E83" s="10">
        <f t="shared" si="23"/>
        <v>611349.746</v>
      </c>
      <c r="F83" s="10">
        <f t="shared" si="23"/>
        <v>0</v>
      </c>
      <c r="G83" s="10">
        <f t="shared" si="23"/>
        <v>0</v>
      </c>
      <c r="H83" s="10">
        <f t="shared" si="23"/>
        <v>570931.585</v>
      </c>
      <c r="I83" s="10">
        <f t="shared" si="23"/>
        <v>0</v>
      </c>
      <c r="J83" s="10">
        <v>0</v>
      </c>
      <c r="K83" s="27">
        <f aca="true" t="shared" si="24" ref="K83:K88">H83/E83*100</f>
        <v>93.38870077816307</v>
      </c>
      <c r="L83" s="10"/>
    </row>
    <row r="84" spans="1:12" ht="50.25" customHeight="1">
      <c r="A84" s="34" t="s">
        <v>75</v>
      </c>
      <c r="B84" s="13">
        <v>14</v>
      </c>
      <c r="C84" s="13">
        <v>1</v>
      </c>
      <c r="D84" s="14"/>
      <c r="E84" s="14">
        <v>150957.975</v>
      </c>
      <c r="F84" s="48"/>
      <c r="G84" s="14"/>
      <c r="H84" s="14">
        <v>156276.57</v>
      </c>
      <c r="I84" s="48"/>
      <c r="J84" s="14"/>
      <c r="K84" s="28">
        <f t="shared" si="24"/>
        <v>103.52322889863885</v>
      </c>
      <c r="L84" s="14"/>
    </row>
    <row r="85" spans="1:12" ht="66.75" customHeight="1" hidden="1">
      <c r="A85" s="32" t="s">
        <v>56</v>
      </c>
      <c r="B85" s="13">
        <v>11</v>
      </c>
      <c r="C85" s="13">
        <v>2</v>
      </c>
      <c r="D85" s="14"/>
      <c r="E85" s="14"/>
      <c r="F85" s="48"/>
      <c r="G85" s="14"/>
      <c r="H85" s="14"/>
      <c r="I85" s="48"/>
      <c r="J85" s="14"/>
      <c r="K85" s="28" t="e">
        <f t="shared" si="24"/>
        <v>#DIV/0!</v>
      </c>
      <c r="L85" s="14"/>
    </row>
    <row r="86" spans="1:12" ht="24.75" customHeight="1">
      <c r="A86" s="32" t="s">
        <v>76</v>
      </c>
      <c r="B86" s="13">
        <v>14</v>
      </c>
      <c r="C86" s="13">
        <v>2</v>
      </c>
      <c r="D86" s="14"/>
      <c r="E86" s="14">
        <v>460093.314</v>
      </c>
      <c r="F86" s="48"/>
      <c r="G86" s="14"/>
      <c r="H86" s="14">
        <v>414655.015</v>
      </c>
      <c r="I86" s="48"/>
      <c r="J86" s="14"/>
      <c r="K86" s="28">
        <f t="shared" si="24"/>
        <v>90.12411230127113</v>
      </c>
      <c r="L86" s="14"/>
    </row>
    <row r="87" spans="1:12" ht="31.5">
      <c r="A87" s="32" t="s">
        <v>84</v>
      </c>
      <c r="B87" s="13">
        <v>14</v>
      </c>
      <c r="C87" s="13">
        <v>3</v>
      </c>
      <c r="D87" s="14"/>
      <c r="E87" s="51">
        <v>298.457</v>
      </c>
      <c r="F87" s="48"/>
      <c r="G87" s="14"/>
      <c r="H87" s="51"/>
      <c r="I87" s="48"/>
      <c r="J87" s="14"/>
      <c r="K87" s="28"/>
      <c r="L87" s="14"/>
    </row>
    <row r="88" spans="1:12" s="12" customFormat="1" ht="25.5" customHeight="1">
      <c r="A88" s="36" t="s">
        <v>57</v>
      </c>
      <c r="B88" s="36"/>
      <c r="C88" s="36"/>
      <c r="D88" s="37">
        <f>D78+D74+D68+D61+D55+D46+D43+D38+D27+D21+D19+D7+D81</f>
        <v>3373700.725</v>
      </c>
      <c r="E88" s="37">
        <f>E78+E74+E68+E61+E55+E46+E43+E38+E27+E21+E19+E7+E81+E83</f>
        <v>3476182.8729999997</v>
      </c>
      <c r="F88" s="37">
        <f>F78+F74+F68+F61+F55+F46+F43+F38+F27+F21+F19+F7+F81</f>
        <v>798110.836</v>
      </c>
      <c r="G88" s="37">
        <f>G78+G74+G68+G61+G55+G46+G43+G38+G27+G21+G19+G7+G81</f>
        <v>3387232.7490000003</v>
      </c>
      <c r="H88" s="37">
        <f>H78+H74+H68+H61+H55+H46+H43+H38+H27+H21+H19+H7+H81+H83</f>
        <v>3407649.261</v>
      </c>
      <c r="I88" s="37">
        <f>I78+I74+I68+I61+I55+I46+I43+I38+I27+I21+I19+I7+I81</f>
        <v>790235.871</v>
      </c>
      <c r="J88" s="37">
        <f>G88/D88*100</f>
        <v>100.40110327213449</v>
      </c>
      <c r="K88" s="38">
        <f t="shared" si="24"/>
        <v>98.02848082210203</v>
      </c>
      <c r="L88" s="38">
        <f>I88/F88*100</f>
        <v>99.01329932575932</v>
      </c>
    </row>
    <row r="89" spans="1:12" ht="15.75">
      <c r="A89" s="16"/>
      <c r="B89" s="16"/>
      <c r="C89" s="16"/>
      <c r="D89" s="16"/>
      <c r="E89" s="4"/>
      <c r="F89" s="18"/>
      <c r="G89" s="17"/>
      <c r="H89" s="17"/>
      <c r="I89" s="17"/>
      <c r="J89" s="4"/>
      <c r="K89" s="24"/>
      <c r="L89" s="4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Маликова Светлана Сергеевна</cp:lastModifiedBy>
  <cp:lastPrinted>2018-08-20T12:54:28Z</cp:lastPrinted>
  <dcterms:created xsi:type="dcterms:W3CDTF">2007-09-13T08:04:48Z</dcterms:created>
  <dcterms:modified xsi:type="dcterms:W3CDTF">2021-10-13T11:40:49Z</dcterms:modified>
  <cp:category/>
  <cp:version/>
  <cp:contentType/>
  <cp:contentStatus/>
</cp:coreProperties>
</file>